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9795" activeTab="0"/>
  </bookViews>
  <sheets>
    <sheet name="Форма" sheetId="1" r:id="rId1"/>
    <sheet name="Лист2" sheetId="2" state="veryHidden" r:id="rId2"/>
    <sheet name="Опросный лист" sheetId="3" r:id="rId3"/>
  </sheets>
  <definedNames>
    <definedName name="гвс">'Лист2'!$A$23:$A$24</definedName>
    <definedName name="друг">'Лист2'!$A$26</definedName>
    <definedName name="ист">'Лист2'!$A$28:$A$30</definedName>
    <definedName name="прим">'Лист2'!$A$5:$A$9</definedName>
    <definedName name="среда">'Лист2'!$A$13:$A$16</definedName>
    <definedName name="тип">'Лист2'!$A$20:$A$21</definedName>
  </definedNames>
  <calcPr fullCalcOnLoad="1"/>
</workbook>
</file>

<file path=xl/sharedStrings.xml><?xml version="1.0" encoding="utf-8"?>
<sst xmlns="http://schemas.openxmlformats.org/spreadsheetml/2006/main" count="106" uniqueCount="61">
  <si>
    <t>Применение</t>
  </si>
  <si>
    <t>Отопление</t>
  </si>
  <si>
    <t>Кондиционирование</t>
  </si>
  <si>
    <t>ГВС</t>
  </si>
  <si>
    <t>Вода</t>
  </si>
  <si>
    <t>Этиленгликоль</t>
  </si>
  <si>
    <t>Пропиленгликоль</t>
  </si>
  <si>
    <t>Другая</t>
  </si>
  <si>
    <t>Название</t>
  </si>
  <si>
    <t xml:space="preserve">Тип </t>
  </si>
  <si>
    <t>Разборный</t>
  </si>
  <si>
    <t>Паяный</t>
  </si>
  <si>
    <t>Сведения о заказчике</t>
  </si>
  <si>
    <t>Город</t>
  </si>
  <si>
    <t>Представитель</t>
  </si>
  <si>
    <t>Организация</t>
  </si>
  <si>
    <t>Параметры сетевой воды</t>
  </si>
  <si>
    <t>Тел./факс</t>
  </si>
  <si>
    <t>Одноступенчатая</t>
  </si>
  <si>
    <t>Двухступенчатая</t>
  </si>
  <si>
    <t xml:space="preserve">       </t>
  </si>
  <si>
    <t>Холодоснабжение</t>
  </si>
  <si>
    <t>Технология</t>
  </si>
  <si>
    <t>Чиллер</t>
  </si>
  <si>
    <t>Центр. теплоснабж-е</t>
  </si>
  <si>
    <t>Тепловая нагрузка, кВт</t>
  </si>
  <si>
    <t>Макс. рабочее давление, бар</t>
  </si>
  <si>
    <t>Макс. рабочая темп-ра, °С</t>
  </si>
  <si>
    <t>Расход, м3/час</t>
  </si>
  <si>
    <t>Начальная температура, °С</t>
  </si>
  <si>
    <t>Конечная температура, °С</t>
  </si>
  <si>
    <t xml:space="preserve">Допуст-е потери напора, кПа </t>
  </si>
  <si>
    <t>Общие  данные</t>
  </si>
  <si>
    <t>Греющая  среда</t>
  </si>
  <si>
    <t>Нагреваемая  среда</t>
  </si>
  <si>
    <t>E-mail</t>
  </si>
  <si>
    <t xml:space="preserve">Источник тепла/холода </t>
  </si>
  <si>
    <t>Индивид. котельная</t>
  </si>
  <si>
    <r>
      <t>Расход,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/час</t>
    </r>
  </si>
  <si>
    <t>Температура, °С</t>
  </si>
  <si>
    <t/>
  </si>
  <si>
    <t xml:space="preserve">Летний режим </t>
  </si>
  <si>
    <t>для заказа пластинчатого теплообменника</t>
  </si>
  <si>
    <t>ASidorenko@elitacompany.ru</t>
  </si>
  <si>
    <t xml:space="preserve">по факсу </t>
  </si>
  <si>
    <t>(812)702-42-41</t>
  </si>
  <si>
    <r>
      <t xml:space="preserve">  </t>
    </r>
    <r>
      <rPr>
        <b/>
        <i/>
        <sz val="22"/>
        <rFont val="Arial"/>
        <family val="2"/>
      </rPr>
      <t>Опросный лист</t>
    </r>
  </si>
  <si>
    <t xml:space="preserve"> Альфа  Лаваль</t>
  </si>
  <si>
    <t>Заполненный опросный лист Вы можете отправить:</t>
  </si>
  <si>
    <t xml:space="preserve">Источник  </t>
  </si>
  <si>
    <t xml:space="preserve">Исходные  данные для подбора </t>
  </si>
  <si>
    <t xml:space="preserve">Допустимые потери напора, кПа </t>
  </si>
  <si>
    <t>Параметры сетевой воды (в режиме точки излома температурного графика)</t>
  </si>
  <si>
    <t>Примечания</t>
  </si>
  <si>
    <t>Примечание</t>
  </si>
  <si>
    <t xml:space="preserve"> </t>
  </si>
  <si>
    <t>пар, вода</t>
  </si>
  <si>
    <t>0,8 Мпа</t>
  </si>
  <si>
    <t>ЗАО "Автоматика"</t>
  </si>
  <si>
    <t>Уфа</t>
  </si>
  <si>
    <t>avtomatika-snab@mail.ru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</si>
</sst>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color indexed="10"/>
      <name val="Arial Cyr"/>
      <family val="0"/>
    </font>
    <font>
      <b/>
      <i/>
      <sz val="12"/>
      <name val="Arial Cyr"/>
      <family val="0"/>
    </font>
    <font>
      <b/>
      <i/>
      <sz val="9"/>
      <color indexed="10"/>
      <name val="Arial Cyr"/>
      <family val="0"/>
    </font>
    <font>
      <sz val="10"/>
      <color indexed="9"/>
      <name val="Arial Cyr"/>
      <family val="0"/>
    </font>
    <font>
      <vertAlign val="superscript"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b/>
      <i/>
      <sz val="14"/>
      <name val="Arial Cyr"/>
      <family val="0"/>
    </font>
    <font>
      <sz val="10"/>
      <color indexed="10"/>
      <name val="Arial Cyr"/>
      <family val="0"/>
    </font>
    <font>
      <b/>
      <i/>
      <sz val="12"/>
      <color indexed="18"/>
      <name val="Arial Cyr"/>
      <family val="0"/>
    </font>
    <font>
      <sz val="10"/>
      <color indexed="18"/>
      <name val="Arial Cyr"/>
      <family val="0"/>
    </font>
    <font>
      <i/>
      <sz val="10"/>
      <name val="Arial Cyr"/>
      <family val="0"/>
    </font>
    <font>
      <b/>
      <i/>
      <sz val="9"/>
      <name val="Arial Cyr"/>
      <family val="0"/>
    </font>
    <font>
      <b/>
      <sz val="22"/>
      <name val="Arial"/>
      <family val="2"/>
    </font>
    <font>
      <u val="single"/>
      <sz val="10"/>
      <color indexed="12"/>
      <name val="Arial Cyr"/>
      <family val="0"/>
    </font>
    <font>
      <b/>
      <i/>
      <sz val="22"/>
      <name val="Arial"/>
      <family val="2"/>
    </font>
    <font>
      <b/>
      <i/>
      <sz val="12"/>
      <name val="Arial"/>
      <family val="2"/>
    </font>
    <font>
      <b/>
      <i/>
      <sz val="20"/>
      <color indexed="18"/>
      <name val="Arial"/>
      <family val="2"/>
    </font>
    <font>
      <b/>
      <i/>
      <sz val="20"/>
      <color indexed="10"/>
      <name val="Arial"/>
      <family val="2"/>
    </font>
    <font>
      <i/>
      <sz val="20"/>
      <color indexed="10"/>
      <name val="Arial Cyr"/>
      <family val="0"/>
    </font>
    <font>
      <b/>
      <i/>
      <sz val="11"/>
      <color indexed="10"/>
      <name val="Arial Cyr"/>
      <family val="0"/>
    </font>
    <font>
      <i/>
      <sz val="9"/>
      <name val="Arial Cyr"/>
      <family val="0"/>
    </font>
    <font>
      <b/>
      <i/>
      <sz val="20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23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5" xfId="0" applyFill="1" applyBorder="1" applyAlignment="1" applyProtection="1">
      <alignment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 horizontal="right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left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horizontal="left"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7" fillId="34" borderId="17" xfId="0" applyFont="1" applyFill="1" applyBorder="1" applyAlignment="1" applyProtection="1">
      <alignment horizontal="left"/>
      <protection hidden="1"/>
    </xf>
    <xf numFmtId="0" fontId="0" fillId="34" borderId="18" xfId="0" applyFill="1" applyBorder="1" applyAlignment="1" applyProtection="1">
      <alignment/>
      <protection hidden="1"/>
    </xf>
    <xf numFmtId="0" fontId="8" fillId="34" borderId="15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right"/>
      <protection hidden="1"/>
    </xf>
    <xf numFmtId="0" fontId="4" fillId="34" borderId="0" xfId="0" applyFont="1" applyFill="1" applyBorder="1" applyAlignment="1" applyProtection="1">
      <alignment horizontal="left"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 locked="0"/>
    </xf>
    <xf numFmtId="0" fontId="1" fillId="33" borderId="10" xfId="0" applyFont="1" applyFill="1" applyBorder="1" applyAlignment="1" applyProtection="1">
      <alignment horizontal="center"/>
      <protection hidden="1" locked="0"/>
    </xf>
    <xf numFmtId="0" fontId="0" fillId="34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9" fillId="34" borderId="0" xfId="0" applyFont="1" applyFill="1" applyAlignment="1" applyProtection="1">
      <alignment horizontal="left" vertical="center"/>
      <protection hidden="1"/>
    </xf>
    <xf numFmtId="0" fontId="11" fillId="34" borderId="0" xfId="0" applyFont="1" applyFill="1" applyAlignment="1" applyProtection="1">
      <alignment horizontal="left" vertical="center"/>
      <protection hidden="1"/>
    </xf>
    <xf numFmtId="0" fontId="17" fillId="34" borderId="0" xfId="0" applyFont="1" applyFill="1" applyAlignment="1" applyProtection="1">
      <alignment vertical="center"/>
      <protection hidden="1"/>
    </xf>
    <xf numFmtId="0" fontId="22" fillId="34" borderId="0" xfId="0" applyFont="1" applyFill="1" applyAlignment="1" applyProtection="1">
      <alignment horizontal="left" vertical="center"/>
      <protection hidden="1"/>
    </xf>
    <xf numFmtId="0" fontId="10" fillId="34" borderId="0" xfId="0" applyFont="1" applyFill="1" applyAlignment="1" applyProtection="1">
      <alignment horizontal="left" vertical="center"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horizontal="left"/>
      <protection hidden="1"/>
    </xf>
    <xf numFmtId="0" fontId="0" fillId="34" borderId="0" xfId="0" applyFill="1" applyAlignment="1" applyProtection="1">
      <alignment horizontal="right" vertical="center"/>
      <protection hidden="1"/>
    </xf>
    <xf numFmtId="0" fontId="18" fillId="34" borderId="1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Alignment="1" applyProtection="1">
      <alignment vertic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11" fillId="34" borderId="0" xfId="0" applyFont="1" applyFill="1" applyAlignment="1" applyProtection="1">
      <alignment/>
      <protection hidden="1"/>
    </xf>
    <xf numFmtId="0" fontId="17" fillId="34" borderId="0" xfId="0" applyFont="1" applyFill="1" applyAlignment="1" applyProtection="1">
      <alignment horizontal="right" vertical="center"/>
      <protection hidden="1"/>
    </xf>
    <xf numFmtId="0" fontId="8" fillId="34" borderId="0" xfId="0" applyFont="1" applyFill="1" applyAlignment="1" applyProtection="1">
      <alignment vertical="center"/>
      <protection hidden="1"/>
    </xf>
    <xf numFmtId="0" fontId="26" fillId="34" borderId="17" xfId="0" applyFont="1" applyFill="1" applyBorder="1" applyAlignment="1" applyProtection="1">
      <alignment horizontal="left"/>
      <protection hidden="1"/>
    </xf>
    <xf numFmtId="0" fontId="8" fillId="34" borderId="17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 locked="0"/>
    </xf>
    <xf numFmtId="0" fontId="0" fillId="34" borderId="12" xfId="0" applyFill="1" applyBorder="1" applyAlignment="1" applyProtection="1">
      <alignment vertical="center"/>
      <protection hidden="1"/>
    </xf>
    <xf numFmtId="0" fontId="0" fillId="34" borderId="13" xfId="0" applyFill="1" applyBorder="1" applyAlignment="1" applyProtection="1">
      <alignment vertical="center"/>
      <protection hidden="1"/>
    </xf>
    <xf numFmtId="0" fontId="3" fillId="34" borderId="11" xfId="0" applyFont="1" applyFill="1" applyBorder="1" applyAlignment="1" applyProtection="1">
      <alignment horizontal="left" vertical="center"/>
      <protection hidden="1"/>
    </xf>
    <xf numFmtId="0" fontId="0" fillId="34" borderId="0" xfId="0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4" borderId="0" xfId="0" applyFill="1" applyBorder="1" applyAlignment="1">
      <alignment horizontal="center" vertical="center" wrapText="1"/>
    </xf>
    <xf numFmtId="0" fontId="28" fillId="34" borderId="0" xfId="0" applyFont="1" applyFill="1" applyBorder="1" applyAlignment="1" applyProtection="1">
      <alignment/>
      <protection hidden="1"/>
    </xf>
    <xf numFmtId="3" fontId="1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Border="1" applyAlignment="1" applyProtection="1">
      <alignment vertical="center"/>
      <protection hidden="1" locked="0"/>
    </xf>
    <xf numFmtId="0" fontId="1" fillId="33" borderId="19" xfId="0" applyFont="1" applyFill="1" applyBorder="1" applyAlignment="1" applyProtection="1">
      <alignment horizontal="center" vertical="center"/>
      <protection hidden="1" locked="0"/>
    </xf>
    <xf numFmtId="0" fontId="15" fillId="34" borderId="0" xfId="0" applyFont="1" applyFill="1" applyBorder="1" applyAlignment="1" applyProtection="1">
      <alignment horizontal="left" vertical="center"/>
      <protection hidden="1"/>
    </xf>
    <xf numFmtId="0" fontId="16" fillId="34" borderId="0" xfId="0" applyFont="1" applyFill="1" applyBorder="1" applyAlignment="1" applyProtection="1">
      <alignment horizontal="left" vertical="center"/>
      <protection hidden="1"/>
    </xf>
    <xf numFmtId="0" fontId="1" fillId="33" borderId="19" xfId="0" applyFont="1" applyFill="1" applyBorder="1" applyAlignment="1" applyProtection="1">
      <alignment horizontal="center"/>
      <protection hidden="1" locked="0"/>
    </xf>
    <xf numFmtId="0" fontId="1" fillId="33" borderId="21" xfId="0" applyFont="1" applyFill="1" applyBorder="1" applyAlignment="1" applyProtection="1">
      <alignment horizontal="center"/>
      <protection hidden="1" locked="0"/>
    </xf>
    <xf numFmtId="0" fontId="1" fillId="33" borderId="21" xfId="0" applyFont="1" applyFill="1" applyBorder="1" applyAlignment="1" applyProtection="1">
      <alignment horizontal="center" vertical="center"/>
      <protection hidden="1" locked="0"/>
    </xf>
    <xf numFmtId="0" fontId="0" fillId="33" borderId="19" xfId="0" applyFill="1" applyBorder="1" applyAlignment="1" applyProtection="1">
      <alignment horizontal="center" vertical="center"/>
      <protection hidden="1" locked="0"/>
    </xf>
    <xf numFmtId="0" fontId="0" fillId="33" borderId="20" xfId="0" applyFill="1" applyBorder="1" applyAlignment="1" applyProtection="1">
      <alignment horizontal="center" vertical="center"/>
      <protection hidden="1" locked="0"/>
    </xf>
    <xf numFmtId="0" fontId="0" fillId="33" borderId="21" xfId="0" applyFill="1" applyBorder="1" applyAlignment="1" applyProtection="1">
      <alignment horizontal="center" vertical="center"/>
      <protection hidden="1" locked="0"/>
    </xf>
    <xf numFmtId="0" fontId="5" fillId="34" borderId="0" xfId="0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7" fillId="34" borderId="0" xfId="0" applyFont="1" applyFill="1" applyBorder="1" applyAlignment="1" applyProtection="1">
      <alignment horizontal="left"/>
      <protection hidden="1"/>
    </xf>
    <xf numFmtId="0" fontId="0" fillId="0" borderId="0" xfId="0" applyAlignment="1">
      <alignment/>
    </xf>
    <xf numFmtId="0" fontId="0" fillId="33" borderId="11" xfId="0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3" fillId="34" borderId="0" xfId="0" applyFont="1" applyFill="1" applyAlignment="1" applyProtection="1">
      <alignment horizontal="right" vertical="center"/>
      <protection hidden="1"/>
    </xf>
    <xf numFmtId="0" fontId="27" fillId="34" borderId="14" xfId="0" applyFont="1" applyFill="1" applyBorder="1" applyAlignment="1" applyProtection="1">
      <alignment vertical="center" wrapText="1"/>
      <protection hidden="1"/>
    </xf>
    <xf numFmtId="0" fontId="27" fillId="0" borderId="0" xfId="0" applyFont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11" fillId="34" borderId="0" xfId="0" applyFont="1" applyFill="1" applyAlignment="1" applyProtection="1">
      <alignment horizontal="right" vertical="center"/>
      <protection hidden="1"/>
    </xf>
    <xf numFmtId="0" fontId="0" fillId="34" borderId="0" xfId="0" applyFill="1" applyAlignment="1" applyProtection="1">
      <alignment horizontal="right" vertical="center"/>
      <protection hidden="1"/>
    </xf>
    <xf numFmtId="0" fontId="3" fillId="34" borderId="0" xfId="0" applyFont="1" applyFill="1" applyAlignment="1" applyProtection="1">
      <alignment horizontal="left" vertical="center"/>
      <protection hidden="1"/>
    </xf>
    <xf numFmtId="0" fontId="12" fillId="34" borderId="0" xfId="0" applyFont="1" applyFill="1" applyAlignment="1" applyProtection="1">
      <alignment horizontal="right" vertical="center"/>
      <protection hidden="1"/>
    </xf>
    <xf numFmtId="0" fontId="18" fillId="34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9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19050</xdr:colOff>
      <xdr:row>4</xdr:row>
      <xdr:rowOff>9525</xdr:rowOff>
    </xdr:to>
    <xdr:pic>
      <xdr:nvPicPr>
        <xdr:cNvPr id="1" name="Picture 4" descr="alfa-lav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00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1171575</xdr:colOff>
      <xdr:row>0</xdr:row>
      <xdr:rowOff>47625</xdr:rowOff>
    </xdr:from>
    <xdr:to>
      <xdr:col>7</xdr:col>
      <xdr:colOff>685800</xdr:colOff>
      <xdr:row>4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7625"/>
          <a:ext cx="981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1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1" max="1" width="8.00390625" style="55" customWidth="1"/>
    <col min="2" max="2" width="2.375" style="2" customWidth="1"/>
    <col min="3" max="3" width="2.75390625" style="2" customWidth="1"/>
    <col min="4" max="7" width="10.75390625" style="2" customWidth="1"/>
    <col min="8" max="8" width="5.75390625" style="2" customWidth="1"/>
    <col min="9" max="9" width="20.75390625" style="2" customWidth="1"/>
    <col min="10" max="11" width="10.75390625" style="2" customWidth="1"/>
    <col min="12" max="13" width="2.625" style="2" customWidth="1"/>
    <col min="14" max="16384" width="9.125" style="2" customWidth="1"/>
  </cols>
  <sheetData>
    <row r="1" ht="12.75" customHeight="1"/>
    <row r="2" spans="2:13" ht="8.2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3" ht="25.5">
      <c r="B3" s="6"/>
      <c r="C3" s="7" t="s">
        <v>50</v>
      </c>
      <c r="D3" s="8"/>
      <c r="E3" s="8"/>
      <c r="F3" s="8"/>
      <c r="G3" s="8"/>
      <c r="H3" s="8"/>
      <c r="I3" s="8"/>
      <c r="J3" s="8"/>
      <c r="K3" s="8"/>
      <c r="L3" s="8"/>
      <c r="M3" s="9"/>
    </row>
    <row r="4" spans="2:13" ht="3.75" customHeight="1"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2:13" ht="5.25" customHeight="1">
      <c r="B5" s="6"/>
      <c r="C5" s="3"/>
      <c r="D5" s="4"/>
      <c r="E5" s="4"/>
      <c r="F5" s="4"/>
      <c r="G5" s="4"/>
      <c r="H5" s="4"/>
      <c r="I5" s="4"/>
      <c r="J5" s="4"/>
      <c r="K5" s="4"/>
      <c r="L5" s="5"/>
      <c r="M5" s="9"/>
    </row>
    <row r="6" spans="2:13" ht="18.75">
      <c r="B6" s="6"/>
      <c r="C6" s="6"/>
      <c r="D6" s="10" t="s">
        <v>32</v>
      </c>
      <c r="E6" s="8"/>
      <c r="F6" s="8"/>
      <c r="G6" s="8"/>
      <c r="H6" s="8"/>
      <c r="I6" s="8"/>
      <c r="J6" s="8"/>
      <c r="K6" s="11">
        <f>IF(AND(G12="",AND(G26="",K26="")),"Введите  значение  нагрузки  или  расхода!","")</f>
      </c>
      <c r="L6" s="9"/>
      <c r="M6" s="9"/>
    </row>
    <row r="7" spans="2:13" ht="12.75">
      <c r="B7" s="6"/>
      <c r="C7" s="6"/>
      <c r="D7" s="8"/>
      <c r="E7" s="8"/>
      <c r="F7" s="8"/>
      <c r="G7" s="8"/>
      <c r="H7" s="8"/>
      <c r="I7" s="8"/>
      <c r="J7" s="8"/>
      <c r="K7" s="8"/>
      <c r="L7" s="9"/>
      <c r="M7" s="9"/>
    </row>
    <row r="8" spans="2:13" ht="12.75">
      <c r="B8" s="6"/>
      <c r="C8" s="6"/>
      <c r="D8" s="8" t="s">
        <v>0</v>
      </c>
      <c r="E8" s="8"/>
      <c r="F8" s="61" t="s">
        <v>3</v>
      </c>
      <c r="G8" s="66"/>
      <c r="H8" s="12">
        <f>Лист2!B10</f>
        <v>3</v>
      </c>
      <c r="I8" s="13" t="str">
        <f>IF(H8=3,"Схема"," ")</f>
        <v>Схема</v>
      </c>
      <c r="J8" s="61" t="s">
        <v>19</v>
      </c>
      <c r="K8" s="66"/>
      <c r="L8" s="9"/>
      <c r="M8" s="9"/>
    </row>
    <row r="9" spans="2:13" ht="6" customHeight="1">
      <c r="B9" s="6"/>
      <c r="C9" s="6"/>
      <c r="D9" s="8"/>
      <c r="E9" s="8"/>
      <c r="F9" s="14"/>
      <c r="G9" s="15"/>
      <c r="H9" s="8"/>
      <c r="I9" s="8"/>
      <c r="J9" s="12">
        <f>IF(AND(K9="гвс",J8="Двухступенчатая"),1,0)</f>
        <v>1</v>
      </c>
      <c r="K9" s="12" t="str">
        <f>IF(H8=3,"гвс","друг")</f>
        <v>гвс</v>
      </c>
      <c r="L9" s="9"/>
      <c r="M9" s="9"/>
    </row>
    <row r="10" spans="2:13" ht="12.75">
      <c r="B10" s="6"/>
      <c r="C10" s="6"/>
      <c r="D10" s="8" t="s">
        <v>9</v>
      </c>
      <c r="E10" s="8"/>
      <c r="F10" s="8"/>
      <c r="G10" s="27" t="s">
        <v>10</v>
      </c>
      <c r="H10" s="8"/>
      <c r="I10" s="77">
        <f>IF(K12="","Введите значение давления!","")</f>
      </c>
      <c r="J10" s="78"/>
      <c r="K10" s="8"/>
      <c r="L10" s="9"/>
      <c r="M10" s="9"/>
    </row>
    <row r="11" spans="2:13" ht="6" customHeight="1">
      <c r="B11" s="6"/>
      <c r="C11" s="6"/>
      <c r="D11" s="8"/>
      <c r="E11" s="8"/>
      <c r="F11" s="8"/>
      <c r="G11" s="8"/>
      <c r="H11" s="8"/>
      <c r="I11" s="78"/>
      <c r="J11" s="78"/>
      <c r="K11" s="8"/>
      <c r="L11" s="9"/>
      <c r="M11" s="9"/>
    </row>
    <row r="12" spans="2:13" ht="12.75">
      <c r="B12" s="6"/>
      <c r="C12" s="6"/>
      <c r="D12" s="8" t="s">
        <v>25</v>
      </c>
      <c r="E12" s="8"/>
      <c r="F12" s="8"/>
      <c r="G12" s="28">
        <v>700</v>
      </c>
      <c r="H12" s="8"/>
      <c r="I12" s="8" t="s">
        <v>26</v>
      </c>
      <c r="J12" s="8"/>
      <c r="K12" s="28" t="s">
        <v>57</v>
      </c>
      <c r="L12" s="9"/>
      <c r="M12" s="9"/>
    </row>
    <row r="13" spans="2:13" ht="6" customHeight="1">
      <c r="B13" s="6"/>
      <c r="C13" s="6"/>
      <c r="D13" s="8"/>
      <c r="E13" s="8"/>
      <c r="F13" s="8"/>
      <c r="G13" s="8"/>
      <c r="H13" s="8"/>
      <c r="I13" s="54"/>
      <c r="J13" s="8"/>
      <c r="K13" s="8"/>
      <c r="L13" s="9"/>
      <c r="M13" s="9"/>
    </row>
    <row r="14" spans="2:13" ht="12.75">
      <c r="B14" s="6"/>
      <c r="C14" s="6"/>
      <c r="D14" s="8" t="s">
        <v>36</v>
      </c>
      <c r="E14" s="8"/>
      <c r="F14" s="64" t="s">
        <v>37</v>
      </c>
      <c r="G14" s="65"/>
      <c r="H14" s="8"/>
      <c r="I14" s="8" t="s">
        <v>27</v>
      </c>
      <c r="J14" s="8"/>
      <c r="K14" s="28">
        <v>90</v>
      </c>
      <c r="L14" s="9"/>
      <c r="M14" s="9"/>
    </row>
    <row r="15" spans="2:13" ht="12.75">
      <c r="B15" s="6"/>
      <c r="C15" s="17"/>
      <c r="D15" s="18"/>
      <c r="E15" s="18"/>
      <c r="F15" s="18"/>
      <c r="G15" s="18"/>
      <c r="H15" s="18"/>
      <c r="I15" s="19">
        <f>IF(K14="","Введите значение температуры!","")</f>
      </c>
      <c r="J15" s="18"/>
      <c r="K15" s="18"/>
      <c r="L15" s="20"/>
      <c r="M15" s="9"/>
    </row>
    <row r="16" spans="2:13" ht="6" customHeight="1"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2:13" ht="4.5" customHeight="1">
      <c r="B17" s="6"/>
      <c r="C17" s="3"/>
      <c r="D17" s="4"/>
      <c r="E17" s="4"/>
      <c r="F17" s="4"/>
      <c r="G17" s="4"/>
      <c r="H17" s="4"/>
      <c r="I17" s="4"/>
      <c r="J17" s="4"/>
      <c r="K17" s="4"/>
      <c r="L17" s="5"/>
      <c r="M17" s="9"/>
    </row>
    <row r="18" spans="2:13" ht="18.75">
      <c r="B18" s="6"/>
      <c r="C18" s="6"/>
      <c r="D18" s="10" t="str">
        <f>IF(H8=3,"Летний режим ",IF(H8=1,"Зимний режим","Режим работы"))</f>
        <v>Летний режим </v>
      </c>
      <c r="E18" s="8"/>
      <c r="F18" s="8"/>
      <c r="G18" s="8"/>
      <c r="H18" s="8"/>
      <c r="I18" s="8"/>
      <c r="J18" s="8"/>
      <c r="K18" s="8"/>
      <c r="L18" s="9"/>
      <c r="M18" s="9"/>
    </row>
    <row r="19" spans="2:13" ht="6.75" customHeight="1">
      <c r="B19" s="6"/>
      <c r="C19" s="6"/>
      <c r="D19" s="8"/>
      <c r="E19" s="8"/>
      <c r="F19" s="8"/>
      <c r="G19" s="8"/>
      <c r="H19" s="8"/>
      <c r="I19" s="8"/>
      <c r="J19" s="8"/>
      <c r="K19" s="8"/>
      <c r="L19" s="9"/>
      <c r="M19" s="9"/>
    </row>
    <row r="20" spans="2:13" ht="15">
      <c r="B20" s="6"/>
      <c r="C20" s="6"/>
      <c r="D20" s="70" t="s">
        <v>33</v>
      </c>
      <c r="E20" s="71"/>
      <c r="F20" s="71"/>
      <c r="G20" s="71"/>
      <c r="H20" s="15"/>
      <c r="I20" s="62" t="s">
        <v>34</v>
      </c>
      <c r="J20" s="63"/>
      <c r="K20" s="63"/>
      <c r="L20" s="9"/>
      <c r="M20" s="9"/>
    </row>
    <row r="21" spans="2:13" ht="12.75">
      <c r="B21" s="6"/>
      <c r="C21" s="6"/>
      <c r="D21" s="8"/>
      <c r="E21" s="8"/>
      <c r="F21" s="8"/>
      <c r="G21" s="8"/>
      <c r="H21" s="8"/>
      <c r="I21" s="8"/>
      <c r="J21" s="8"/>
      <c r="K21" s="8"/>
      <c r="L21" s="9"/>
      <c r="M21" s="9"/>
    </row>
    <row r="22" spans="2:13" ht="12.75">
      <c r="B22" s="6"/>
      <c r="C22" s="6"/>
      <c r="D22" s="8" t="s">
        <v>8</v>
      </c>
      <c r="E22" s="8"/>
      <c r="F22" s="61" t="s">
        <v>7</v>
      </c>
      <c r="G22" s="66"/>
      <c r="H22" s="12">
        <f>Лист2!B17</f>
        <v>4</v>
      </c>
      <c r="I22" s="8" t="s">
        <v>8</v>
      </c>
      <c r="J22" s="61" t="s">
        <v>4</v>
      </c>
      <c r="K22" s="66"/>
      <c r="L22" s="21">
        <f>Лист2!B18</f>
        <v>1</v>
      </c>
      <c r="M22" s="9"/>
    </row>
    <row r="23" spans="2:13" ht="6" customHeight="1">
      <c r="B23" s="6"/>
      <c r="C23" s="6"/>
      <c r="D23" s="8"/>
      <c r="E23" s="8"/>
      <c r="F23" s="8"/>
      <c r="G23" s="8"/>
      <c r="H23" s="8"/>
      <c r="I23" s="8"/>
      <c r="J23" s="8"/>
      <c r="K23" s="8"/>
      <c r="L23" s="9"/>
      <c r="M23" s="9"/>
    </row>
    <row r="24" spans="2:13" ht="12.75">
      <c r="B24" s="6"/>
      <c r="C24" s="6"/>
      <c r="D24" s="8"/>
      <c r="E24" s="22" t="str">
        <f>IF(H22=4,"Укажите название",IF(OR(H22=2,H22=3),"Содержание, %"," "))</f>
        <v>Укажите название</v>
      </c>
      <c r="F24" s="61" t="s">
        <v>56</v>
      </c>
      <c r="G24" s="66"/>
      <c r="H24" s="8"/>
      <c r="I24" s="22" t="str">
        <f>IF(L22=4,"Укажите название",IF(OR(L22=2,L22=3),"Содержание, %"," "))</f>
        <v> </v>
      </c>
      <c r="J24" s="61">
        <v>40</v>
      </c>
      <c r="K24" s="66"/>
      <c r="L24" s="9"/>
      <c r="M24" s="9"/>
    </row>
    <row r="25" spans="2:13" ht="6" customHeight="1">
      <c r="B25" s="6"/>
      <c r="C25" s="6"/>
      <c r="D25" s="8"/>
      <c r="E25" s="8"/>
      <c r="F25" s="8"/>
      <c r="G25" s="8"/>
      <c r="H25" s="8"/>
      <c r="I25" s="8"/>
      <c r="J25" s="8"/>
      <c r="K25" s="8"/>
      <c r="L25" s="9"/>
      <c r="M25" s="9"/>
    </row>
    <row r="26" spans="2:13" ht="12.75" customHeight="1">
      <c r="B26" s="6"/>
      <c r="C26" s="6"/>
      <c r="D26" s="8" t="s">
        <v>38</v>
      </c>
      <c r="E26" s="8"/>
      <c r="F26" s="8"/>
      <c r="G26" s="28">
        <v>1</v>
      </c>
      <c r="H26" s="8"/>
      <c r="I26" s="8" t="s">
        <v>38</v>
      </c>
      <c r="J26" s="8"/>
      <c r="K26" s="28">
        <v>4</v>
      </c>
      <c r="L26" s="9"/>
      <c r="M26" s="9"/>
    </row>
    <row r="27" spans="2:13" ht="12.75" customHeight="1">
      <c r="B27" s="6"/>
      <c r="C27" s="6"/>
      <c r="D27" s="8"/>
      <c r="E27" s="8"/>
      <c r="F27" s="8"/>
      <c r="G27" s="8"/>
      <c r="H27" s="8"/>
      <c r="I27" s="8"/>
      <c r="J27" s="8"/>
      <c r="K27" s="8"/>
      <c r="L27" s="9"/>
      <c r="M27" s="9"/>
    </row>
    <row r="28" spans="2:13" ht="12.75">
      <c r="B28" s="6"/>
      <c r="C28" s="6"/>
      <c r="D28" s="8" t="s">
        <v>29</v>
      </c>
      <c r="E28" s="8"/>
      <c r="F28" s="8"/>
      <c r="G28" s="28"/>
      <c r="H28" s="8"/>
      <c r="I28" s="8" t="s">
        <v>29</v>
      </c>
      <c r="J28" s="8"/>
      <c r="K28" s="28">
        <v>25</v>
      </c>
      <c r="L28" s="9"/>
      <c r="M28" s="9"/>
    </row>
    <row r="29" spans="2:13" ht="12.75" customHeight="1">
      <c r="B29" s="6"/>
      <c r="C29" s="6"/>
      <c r="D29" s="23" t="str">
        <f>IF(G28="","Введите значение температуры!","")</f>
        <v>Введите значение температуры!</v>
      </c>
      <c r="E29" s="8"/>
      <c r="F29" s="8"/>
      <c r="G29" s="8"/>
      <c r="H29" s="8"/>
      <c r="I29" s="16">
        <f>IF(K28="","Введите значение температуры!","")</f>
      </c>
      <c r="J29" s="8"/>
      <c r="K29" s="8"/>
      <c r="L29" s="9"/>
      <c r="M29" s="9"/>
    </row>
    <row r="30" spans="2:13" ht="12.75">
      <c r="B30" s="6"/>
      <c r="C30" s="6"/>
      <c r="D30" s="8" t="s">
        <v>30</v>
      </c>
      <c r="E30" s="8"/>
      <c r="F30" s="8"/>
      <c r="G30" s="28"/>
      <c r="H30" s="8"/>
      <c r="I30" s="8" t="s">
        <v>30</v>
      </c>
      <c r="J30" s="8"/>
      <c r="K30" s="28">
        <v>80</v>
      </c>
      <c r="L30" s="9"/>
      <c r="M30" s="9"/>
    </row>
    <row r="31" spans="2:13" ht="12.75" customHeight="1">
      <c r="B31" s="6"/>
      <c r="C31" s="6"/>
      <c r="D31" s="23" t="str">
        <f>IF(G30="","Введите значение температуры!","")</f>
        <v>Введите значение температуры!</v>
      </c>
      <c r="E31" s="8"/>
      <c r="F31" s="8"/>
      <c r="G31" s="8"/>
      <c r="H31" s="8"/>
      <c r="I31" s="16">
        <f>IF(K30="","Введите значение температуры!","")</f>
      </c>
      <c r="J31" s="8"/>
      <c r="K31" s="8"/>
      <c r="L31" s="9"/>
      <c r="M31" s="9"/>
    </row>
    <row r="32" spans="2:13" ht="12.75">
      <c r="B32" s="6"/>
      <c r="C32" s="6"/>
      <c r="D32" s="8" t="s">
        <v>51</v>
      </c>
      <c r="E32" s="8"/>
      <c r="F32" s="8"/>
      <c r="G32" s="28">
        <v>10</v>
      </c>
      <c r="H32" s="8"/>
      <c r="I32" s="8" t="s">
        <v>51</v>
      </c>
      <c r="J32" s="8"/>
      <c r="K32" s="28">
        <v>70</v>
      </c>
      <c r="L32" s="9"/>
      <c r="M32" s="9"/>
    </row>
    <row r="33" spans="2:13" ht="12.75">
      <c r="B33" s="6"/>
      <c r="C33" s="6"/>
      <c r="D33" s="16">
        <f>IF(G32="","Введите значение потерь напора!","")</f>
      </c>
      <c r="E33" s="8"/>
      <c r="F33" s="8"/>
      <c r="G33" s="8"/>
      <c r="H33" s="8"/>
      <c r="I33" s="16">
        <f>IF(K32="","Введите значение потерь напора!","")</f>
      </c>
      <c r="J33" s="8"/>
      <c r="K33" s="8"/>
      <c r="L33" s="9"/>
      <c r="M33" s="9"/>
    </row>
    <row r="34" spans="2:13" ht="12.75">
      <c r="B34" s="6"/>
      <c r="C34" s="6"/>
      <c r="D34" s="24" t="s">
        <v>52</v>
      </c>
      <c r="E34" s="8"/>
      <c r="F34" s="8"/>
      <c r="G34" s="8"/>
      <c r="H34" s="8"/>
      <c r="I34" s="8"/>
      <c r="J34" s="8"/>
      <c r="K34" s="8"/>
      <c r="L34" s="9"/>
      <c r="M34" s="9"/>
    </row>
    <row r="35" spans="2:13" ht="3.75" customHeight="1">
      <c r="B35" s="6"/>
      <c r="C35" s="6"/>
      <c r="D35" s="8"/>
      <c r="E35" s="8"/>
      <c r="F35" s="8"/>
      <c r="G35" s="8"/>
      <c r="H35" s="8"/>
      <c r="I35" s="8"/>
      <c r="J35" s="8"/>
      <c r="K35" s="8"/>
      <c r="L35" s="9"/>
      <c r="M35" s="9"/>
    </row>
    <row r="36" spans="2:13" ht="12.75">
      <c r="B36" s="6"/>
      <c r="C36" s="6"/>
      <c r="D36" s="25" t="s">
        <v>28</v>
      </c>
      <c r="E36" s="8"/>
      <c r="F36" s="8"/>
      <c r="G36" s="50">
        <v>1</v>
      </c>
      <c r="H36" s="8"/>
      <c r="I36" s="23">
        <f>IF(G36="","Введите значение расхода!","")</f>
      </c>
      <c r="J36" s="8"/>
      <c r="K36" s="8"/>
      <c r="L36" s="9"/>
      <c r="M36" s="9"/>
    </row>
    <row r="37" spans="2:13" ht="6" customHeight="1">
      <c r="B37" s="6"/>
      <c r="C37" s="6"/>
      <c r="D37" s="8"/>
      <c r="E37" s="8"/>
      <c r="F37" s="8"/>
      <c r="G37" s="26"/>
      <c r="H37" s="8"/>
      <c r="I37" s="25"/>
      <c r="J37" s="8"/>
      <c r="K37" s="26"/>
      <c r="L37" s="9"/>
      <c r="M37" s="9"/>
    </row>
    <row r="38" spans="2:13" ht="12.75" customHeight="1">
      <c r="B38" s="6"/>
      <c r="C38" s="6"/>
      <c r="D38" s="74" t="s">
        <v>39</v>
      </c>
      <c r="E38" s="75"/>
      <c r="F38" s="8"/>
      <c r="G38" s="50">
        <v>80</v>
      </c>
      <c r="H38" s="8"/>
      <c r="I38" s="23">
        <f>IF(G38="","Введите значение температуры!","")</f>
      </c>
      <c r="J38" s="8"/>
      <c r="K38" s="26"/>
      <c r="L38" s="9"/>
      <c r="M38" s="9"/>
    </row>
    <row r="39" spans="2:13" ht="6" customHeight="1">
      <c r="B39" s="6"/>
      <c r="C39" s="17"/>
      <c r="D39" s="18"/>
      <c r="E39" s="18"/>
      <c r="F39" s="18"/>
      <c r="G39" s="18"/>
      <c r="H39" s="18"/>
      <c r="I39" s="18"/>
      <c r="J39" s="18"/>
      <c r="K39" s="18"/>
      <c r="L39" s="20"/>
      <c r="M39" s="9"/>
    </row>
    <row r="40" spans="2:13" ht="6" customHeight="1">
      <c r="B40" s="6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</row>
    <row r="41" spans="2:13" ht="24.75" customHeight="1">
      <c r="B41" s="6"/>
      <c r="C41" s="57" t="s">
        <v>53</v>
      </c>
      <c r="D41" s="54"/>
      <c r="E41" s="8"/>
      <c r="F41" s="8"/>
      <c r="G41" s="8"/>
      <c r="H41" s="8"/>
      <c r="I41" s="8"/>
      <c r="J41" s="8"/>
      <c r="K41" s="8"/>
      <c r="L41" s="8"/>
      <c r="M41" s="9"/>
    </row>
    <row r="42" spans="2:13" ht="12.75" customHeight="1">
      <c r="B42" s="6"/>
      <c r="C42" s="79" t="s">
        <v>55</v>
      </c>
      <c r="D42" s="80"/>
      <c r="E42" s="80"/>
      <c r="F42" s="80"/>
      <c r="G42" s="80"/>
      <c r="H42" s="80"/>
      <c r="I42" s="80"/>
      <c r="J42" s="80"/>
      <c r="K42" s="80"/>
      <c r="L42" s="81"/>
      <c r="M42" s="9"/>
    </row>
    <row r="43" spans="2:13" ht="12.75" customHeight="1">
      <c r="B43" s="6"/>
      <c r="C43" s="82"/>
      <c r="D43" s="83"/>
      <c r="E43" s="83"/>
      <c r="F43" s="83"/>
      <c r="G43" s="83"/>
      <c r="H43" s="83"/>
      <c r="I43" s="83"/>
      <c r="J43" s="83"/>
      <c r="K43" s="83"/>
      <c r="L43" s="84"/>
      <c r="M43" s="9"/>
    </row>
    <row r="44" spans="2:13" ht="12.75" customHeight="1">
      <c r="B44" s="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9"/>
    </row>
    <row r="45" spans="2:13" ht="12.75" customHeight="1">
      <c r="B45" s="6"/>
      <c r="C45" s="72" t="s">
        <v>12</v>
      </c>
      <c r="D45" s="73"/>
      <c r="E45" s="73"/>
      <c r="F45" s="73"/>
      <c r="G45" s="73"/>
      <c r="H45" s="8"/>
      <c r="I45" s="8"/>
      <c r="J45" s="8"/>
      <c r="K45" s="8"/>
      <c r="L45" s="8"/>
      <c r="M45" s="9"/>
    </row>
    <row r="46" spans="2:13" ht="12.75">
      <c r="B46" s="6"/>
      <c r="C46" s="73"/>
      <c r="D46" s="73"/>
      <c r="E46" s="73"/>
      <c r="F46" s="73"/>
      <c r="G46" s="73"/>
      <c r="H46" s="8"/>
      <c r="I46" s="8" t="s">
        <v>13</v>
      </c>
      <c r="J46" s="61" t="s">
        <v>59</v>
      </c>
      <c r="K46" s="76"/>
      <c r="L46" s="60"/>
      <c r="M46" s="21">
        <f>IF(J46="",1,0)</f>
        <v>0</v>
      </c>
    </row>
    <row r="47" spans="2:13" ht="12.75">
      <c r="B47" s="6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</row>
    <row r="48" spans="2:13" ht="12.75">
      <c r="B48" s="6"/>
      <c r="C48" s="8" t="s">
        <v>15</v>
      </c>
      <c r="D48" s="8"/>
      <c r="E48" s="67" t="s">
        <v>58</v>
      </c>
      <c r="F48" s="68"/>
      <c r="G48" s="69"/>
      <c r="H48" s="12">
        <f>IF(E48="",1,0)</f>
        <v>0</v>
      </c>
      <c r="I48" s="8" t="s">
        <v>17</v>
      </c>
      <c r="J48" s="58" t="s">
        <v>55</v>
      </c>
      <c r="K48" s="59"/>
      <c r="L48" s="60"/>
      <c r="M48" s="21">
        <f>IF(J48="",1,0)</f>
        <v>0</v>
      </c>
    </row>
    <row r="49" spans="2:13" ht="6" customHeight="1">
      <c r="B49" s="6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</row>
    <row r="50" spans="2:13" ht="12.75">
      <c r="B50" s="6"/>
      <c r="C50" s="8" t="s">
        <v>14</v>
      </c>
      <c r="D50" s="8"/>
      <c r="E50" s="8"/>
      <c r="F50" s="61" t="s">
        <v>55</v>
      </c>
      <c r="G50" s="66"/>
      <c r="H50" s="12">
        <f>IF(F50="",1,0)</f>
        <v>0</v>
      </c>
      <c r="I50" s="8" t="s">
        <v>35</v>
      </c>
      <c r="J50" s="61" t="s">
        <v>60</v>
      </c>
      <c r="K50" s="59"/>
      <c r="L50" s="60"/>
      <c r="M50" s="21">
        <f>IF(J50="",1,0)</f>
        <v>0</v>
      </c>
    </row>
    <row r="51" spans="2:13" ht="14.25">
      <c r="B51" s="17"/>
      <c r="C51" s="48">
        <f>IF(H51&gt;0,"Не заполнены все сведения о заказчике!","")</f>
      </c>
      <c r="D51" s="18"/>
      <c r="E51" s="18"/>
      <c r="F51" s="18"/>
      <c r="G51" s="18"/>
      <c r="H51" s="49">
        <f>H48+H50+M46+M48+M50</f>
        <v>0</v>
      </c>
      <c r="I51" s="18"/>
      <c r="J51" s="18"/>
      <c r="K51" s="18"/>
      <c r="L51" s="18"/>
      <c r="M51" s="20"/>
    </row>
  </sheetData>
  <sheetProtection password="C48D" sheet="1" objects="1" scenarios="1" selectLockedCells="1"/>
  <mergeCells count="18">
    <mergeCell ref="F8:G8"/>
    <mergeCell ref="J8:K8"/>
    <mergeCell ref="C45:G46"/>
    <mergeCell ref="J22:K22"/>
    <mergeCell ref="F24:G24"/>
    <mergeCell ref="J24:K24"/>
    <mergeCell ref="D38:E38"/>
    <mergeCell ref="J46:L46"/>
    <mergeCell ref="I10:J11"/>
    <mergeCell ref="C42:L43"/>
    <mergeCell ref="J48:L48"/>
    <mergeCell ref="J50:L50"/>
    <mergeCell ref="I20:K20"/>
    <mergeCell ref="F14:G14"/>
    <mergeCell ref="F22:G22"/>
    <mergeCell ref="F50:G50"/>
    <mergeCell ref="E48:G48"/>
    <mergeCell ref="D20:G20"/>
  </mergeCells>
  <conditionalFormatting sqref="K37:K38 G36:G38">
    <cfRule type="expression" priority="1" dxfId="16" stopIfTrue="1">
      <formula>$J$9&lt;&gt;1</formula>
    </cfRule>
  </conditionalFormatting>
  <conditionalFormatting sqref="H24">
    <cfRule type="expression" priority="2" dxfId="0" stopIfTrue="1">
      <formula>$H$22=1</formula>
    </cfRule>
  </conditionalFormatting>
  <conditionalFormatting sqref="D34 D36:D37 D38:E38 I36:I38">
    <cfRule type="expression" priority="3" dxfId="17" stopIfTrue="1">
      <formula>$J$9&lt;&gt;1</formula>
    </cfRule>
  </conditionalFormatting>
  <conditionalFormatting sqref="F24:G24">
    <cfRule type="expression" priority="4" dxfId="16" stopIfTrue="1">
      <formula>$H$22=1</formula>
    </cfRule>
  </conditionalFormatting>
  <conditionalFormatting sqref="J24:K24">
    <cfRule type="expression" priority="5" dxfId="16" stopIfTrue="1">
      <formula>$L$22=1</formula>
    </cfRule>
  </conditionalFormatting>
  <conditionalFormatting sqref="J8:K8">
    <cfRule type="expression" priority="6" dxfId="16" stopIfTrue="1">
      <formula>$H$8&lt;&gt;3</formula>
    </cfRule>
  </conditionalFormatting>
  <conditionalFormatting sqref="I24">
    <cfRule type="expression" priority="7" dxfId="17" stopIfTrue="1">
      <formula>ISNA($I$24)</formula>
    </cfRule>
  </conditionalFormatting>
  <conditionalFormatting sqref="E24">
    <cfRule type="expression" priority="8" dxfId="17" stopIfTrue="1">
      <formula>ISNA($E$24)</formula>
    </cfRule>
  </conditionalFormatting>
  <conditionalFormatting sqref="I8">
    <cfRule type="expression" priority="9" dxfId="17" stopIfTrue="1">
      <formula>$H$8&lt;=2</formula>
    </cfRule>
    <cfRule type="expression" priority="10" dxfId="17" stopIfTrue="1">
      <formula>ISNA($I$8)</formula>
    </cfRule>
  </conditionalFormatting>
  <dataValidations count="15">
    <dataValidation type="decimal" allowBlank="1" showInputMessage="1" showErrorMessage="1" error="Вне границ применения!" sqref="G30">
      <formula1>IF(H22=1,2,-35)</formula1>
      <formula2>G28-2</formula2>
    </dataValidation>
    <dataValidation type="decimal" allowBlank="1" showInputMessage="1" showErrorMessage="1" error="Вне границ применения!" sqref="G28">
      <formula1>IF(H22=1,7,-30)</formula1>
      <formula2>130</formula2>
    </dataValidation>
    <dataValidation type="decimal" allowBlank="1" showInputMessage="1" showErrorMessage="1" error="Вне границ применения!" sqref="K28">
      <formula1>IF(L22=1,2,-30)</formula1>
      <formula2>G30-1</formula2>
    </dataValidation>
    <dataValidation type="decimal" allowBlank="1" showInputMessage="1" showErrorMessage="1" error="Вне границ применения!" sqref="K30">
      <formula1>K28+2</formula1>
      <formula2>G28-1</formula2>
    </dataValidation>
    <dataValidation type="textLength" operator="greaterThan" allowBlank="1" showInputMessage="1" showErrorMessage="1" error="Ведите исходные данные!" sqref="K6">
      <formula1>0</formula1>
    </dataValidation>
    <dataValidation type="list" allowBlank="1" showInputMessage="1" showErrorMessage="1" sqref="G10">
      <formula1>тип</formula1>
    </dataValidation>
    <dataValidation type="textLength" allowBlank="1" showInputMessage="1" showErrorMessage="1" error="Введите данные" sqref="H24">
      <formula1>3</formula1>
      <formula2>50</formula2>
    </dataValidation>
    <dataValidation type="list" allowBlank="1" showInputMessage="1" showErrorMessage="1" sqref="J8:K8">
      <formula1>INDIRECT($K$9)</formula1>
    </dataValidation>
    <dataValidation type="list" allowBlank="1" showInputMessage="1" showErrorMessage="1" sqref="F8:F9">
      <formula1>прим</formula1>
    </dataValidation>
    <dataValidation type="list" allowBlank="1" showInputMessage="1" showErrorMessage="1" sqref="J22 F22">
      <formula1>среда</formula1>
    </dataValidation>
    <dataValidation type="list" allowBlank="1" showInputMessage="1" showErrorMessage="1" sqref="F14:G14">
      <formula1>ист</formula1>
    </dataValidation>
    <dataValidation type="textLength" allowBlank="1" showInputMessage="1" showErrorMessage="1" error="Введите корректные данные" sqref="F24:G24 J24:K24">
      <formula1>2</formula1>
      <formula2>20</formula2>
    </dataValidation>
    <dataValidation type="decimal" allowBlank="1" showInputMessage="1" showErrorMessage="1" error="Потери давления от 10 до 100 кПа!" sqref="K32 G32">
      <formula1>10</formula1>
      <formula2>100</formula2>
    </dataValidation>
    <dataValidation type="decimal" operator="greaterThan" allowBlank="1" showInputMessage="1" showErrorMessage="1" sqref="G36">
      <formula1>0</formula1>
    </dataValidation>
    <dataValidation type="decimal" allowBlank="1" showInputMessage="1" showErrorMessage="1" sqref="G38">
      <formula1>0</formula1>
      <formula2>100</formula2>
    </dataValidation>
  </dataValidations>
  <printOptions/>
  <pageMargins left="0" right="0" top="0" bottom="0" header="0" footer="0"/>
  <pageSetup horizontalDpi="600" verticalDpi="600" orientation="landscape" paperSize="9" r:id="rId1"/>
  <ignoredErrors>
    <ignoredError sqref="H8:I8 J9:K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5:B30"/>
  <sheetViews>
    <sheetView zoomScalePageLayoutView="0" workbookViewId="0" topLeftCell="A1">
      <selection activeCell="A32" sqref="A32"/>
    </sheetView>
  </sheetViews>
  <sheetFormatPr defaultColWidth="9.00390625" defaultRowHeight="12.75"/>
  <cols>
    <col min="1" max="1" width="18.625" style="0" bestFit="1" customWidth="1"/>
  </cols>
  <sheetData>
    <row r="5" spans="1:2" ht="12.75">
      <c r="A5" s="1" t="s">
        <v>1</v>
      </c>
      <c r="B5" s="1">
        <v>1</v>
      </c>
    </row>
    <row r="6" spans="1:2" ht="12.75">
      <c r="A6" s="1" t="s">
        <v>2</v>
      </c>
      <c r="B6" s="1">
        <v>2</v>
      </c>
    </row>
    <row r="7" spans="1:2" ht="12.75">
      <c r="A7" s="1" t="s">
        <v>3</v>
      </c>
      <c r="B7" s="1">
        <v>3</v>
      </c>
    </row>
    <row r="8" spans="1:2" ht="12.75">
      <c r="A8" s="1" t="s">
        <v>21</v>
      </c>
      <c r="B8" s="1">
        <v>4</v>
      </c>
    </row>
    <row r="9" spans="1:2" ht="12.75">
      <c r="A9" s="1" t="s">
        <v>22</v>
      </c>
      <c r="B9" s="1">
        <v>5</v>
      </c>
    </row>
    <row r="10" spans="1:2" ht="12.75">
      <c r="A10" t="str">
        <f>Форма!F8</f>
        <v>ГВС</v>
      </c>
      <c r="B10">
        <f>VLOOKUP(A10,A5:B9,2,0)</f>
        <v>3</v>
      </c>
    </row>
    <row r="13" spans="1:2" ht="12.75">
      <c r="A13" s="1" t="s">
        <v>4</v>
      </c>
      <c r="B13" s="1">
        <v>1</v>
      </c>
    </row>
    <row r="14" spans="1:2" ht="12.75">
      <c r="A14" s="1" t="s">
        <v>5</v>
      </c>
      <c r="B14" s="1">
        <v>2</v>
      </c>
    </row>
    <row r="15" spans="1:2" ht="12.75">
      <c r="A15" s="1" t="s">
        <v>6</v>
      </c>
      <c r="B15" s="1">
        <v>3</v>
      </c>
    </row>
    <row r="16" spans="1:2" ht="12.75">
      <c r="A16" s="1" t="s">
        <v>7</v>
      </c>
      <c r="B16" s="1">
        <v>4</v>
      </c>
    </row>
    <row r="17" spans="1:2" ht="12.75">
      <c r="A17" t="str">
        <f>Форма!F22</f>
        <v>Другая</v>
      </c>
      <c r="B17">
        <f>VLOOKUP(A17,A13:B16,2,0)</f>
        <v>4</v>
      </c>
    </row>
    <row r="18" spans="1:2" ht="12.75">
      <c r="A18" t="str">
        <f>Форма!J22</f>
        <v>Вода</v>
      </c>
      <c r="B18">
        <f>VLOOKUP(A18,A13:B16,2,0)</f>
        <v>1</v>
      </c>
    </row>
    <row r="20" ht="12.75">
      <c r="A20" t="s">
        <v>10</v>
      </c>
    </row>
    <row r="21" ht="12.75">
      <c r="A21" t="s">
        <v>11</v>
      </c>
    </row>
    <row r="23" ht="12.75">
      <c r="A23" t="s">
        <v>18</v>
      </c>
    </row>
    <row r="24" ht="12.75">
      <c r="A24" t="s">
        <v>19</v>
      </c>
    </row>
    <row r="26" ht="12.75">
      <c r="A26" s="1" t="s">
        <v>20</v>
      </c>
    </row>
    <row r="28" ht="12.75">
      <c r="A28" t="s">
        <v>24</v>
      </c>
    </row>
    <row r="29" ht="12.75">
      <c r="A29" t="s">
        <v>37</v>
      </c>
    </row>
    <row r="30" ht="12.75">
      <c r="A30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0">
      <selection activeCell="K36" sqref="K36"/>
    </sheetView>
  </sheetViews>
  <sheetFormatPr defaultColWidth="9.00390625" defaultRowHeight="12.75"/>
  <cols>
    <col min="1" max="1" width="9.125" style="31" customWidth="1"/>
    <col min="2" max="2" width="11.875" style="31" customWidth="1"/>
    <col min="3" max="4" width="9.125" style="31" customWidth="1"/>
    <col min="5" max="5" width="3.875" style="31" customWidth="1"/>
    <col min="6" max="6" width="9.125" style="31" customWidth="1"/>
    <col min="7" max="7" width="19.25390625" style="31" customWidth="1"/>
    <col min="8" max="8" width="9.125" style="31" customWidth="1"/>
    <col min="9" max="9" width="3.625" style="30" customWidth="1"/>
    <col min="10" max="25" width="9.125" style="30" customWidth="1"/>
    <col min="26" max="16384" width="9.125" style="31" customWidth="1"/>
  </cols>
  <sheetData>
    <row r="1" spans="1:9" ht="12.75">
      <c r="A1" s="29"/>
      <c r="B1" s="29"/>
      <c r="C1" s="29"/>
      <c r="D1" s="29"/>
      <c r="E1" s="29"/>
      <c r="F1" s="29"/>
      <c r="G1" s="29"/>
      <c r="H1" s="29"/>
      <c r="I1" s="29"/>
    </row>
    <row r="2" spans="1:9" ht="12.75">
      <c r="A2" s="29"/>
      <c r="B2" s="29"/>
      <c r="C2" s="29"/>
      <c r="D2" s="29"/>
      <c r="E2" s="29"/>
      <c r="F2" s="29"/>
      <c r="G2" s="29"/>
      <c r="H2" s="29"/>
      <c r="I2" s="29"/>
    </row>
    <row r="3" spans="1:9" ht="12.75">
      <c r="A3" s="29"/>
      <c r="B3" s="29"/>
      <c r="C3" s="29"/>
      <c r="D3" s="29"/>
      <c r="E3" s="29"/>
      <c r="F3" s="29"/>
      <c r="G3" s="29"/>
      <c r="H3" s="29"/>
      <c r="I3" s="29"/>
    </row>
    <row r="4" spans="1:9" ht="12.75">
      <c r="A4" s="29"/>
      <c r="B4" s="29"/>
      <c r="C4" s="29"/>
      <c r="D4" s="29"/>
      <c r="E4" s="29"/>
      <c r="F4" s="29"/>
      <c r="G4" s="29"/>
      <c r="H4" s="29"/>
      <c r="I4" s="29"/>
    </row>
    <row r="5" spans="1:9" ht="12.75">
      <c r="A5" s="29"/>
      <c r="B5" s="29"/>
      <c r="C5" s="29"/>
      <c r="D5" s="29"/>
      <c r="E5" s="29"/>
      <c r="F5" s="29"/>
      <c r="G5" s="29"/>
      <c r="H5" s="29"/>
      <c r="I5" s="29"/>
    </row>
    <row r="6" spans="1:9" ht="27.75">
      <c r="A6" s="29"/>
      <c r="B6" s="29"/>
      <c r="C6" s="32" t="s">
        <v>46</v>
      </c>
      <c r="D6" s="29"/>
      <c r="E6" s="29"/>
      <c r="F6" s="29"/>
      <c r="G6" s="29"/>
      <c r="H6" s="29"/>
      <c r="I6" s="29"/>
    </row>
    <row r="7" spans="1:9" ht="15.75">
      <c r="A7" s="33"/>
      <c r="B7" s="29"/>
      <c r="C7" s="34" t="s">
        <v>42</v>
      </c>
      <c r="D7" s="29"/>
      <c r="E7" s="29"/>
      <c r="F7" s="29"/>
      <c r="G7" s="29"/>
      <c r="H7" s="29"/>
      <c r="I7" s="29"/>
    </row>
    <row r="8" spans="1:9" ht="15">
      <c r="A8" s="29"/>
      <c r="B8" s="29"/>
      <c r="C8" s="29"/>
      <c r="D8" s="35" t="s">
        <v>47</v>
      </c>
      <c r="E8" s="29"/>
      <c r="F8" s="29"/>
      <c r="G8" s="29"/>
      <c r="H8" s="29"/>
      <c r="I8" s="29"/>
    </row>
    <row r="9" spans="1:9" ht="15.75">
      <c r="A9" s="36"/>
      <c r="B9" s="29"/>
      <c r="C9" s="29"/>
      <c r="D9" s="29"/>
      <c r="E9" s="29"/>
      <c r="F9" s="29"/>
      <c r="G9" s="29"/>
      <c r="H9" s="29"/>
      <c r="I9" s="29"/>
    </row>
    <row r="10" spans="1:9" ht="15.75">
      <c r="A10" s="36"/>
      <c r="B10" s="29"/>
      <c r="C10" s="29"/>
      <c r="D10" s="29"/>
      <c r="E10" s="29"/>
      <c r="F10" s="29"/>
      <c r="G10" s="29"/>
      <c r="H10" s="29"/>
      <c r="I10" s="29"/>
    </row>
    <row r="11" spans="1:9" ht="18.75">
      <c r="A11" s="37" t="s">
        <v>32</v>
      </c>
      <c r="B11" s="29"/>
      <c r="C11" s="29"/>
      <c r="D11" s="29" t="s">
        <v>40</v>
      </c>
      <c r="E11" s="29"/>
      <c r="F11" s="29"/>
      <c r="G11" s="29"/>
      <c r="H11" s="29"/>
      <c r="I11" s="29"/>
    </row>
    <row r="12" spans="1:9" ht="12.75">
      <c r="A12" s="29"/>
      <c r="B12" s="29"/>
      <c r="C12" s="29"/>
      <c r="D12" s="29"/>
      <c r="E12" s="29"/>
      <c r="F12" s="29"/>
      <c r="G12" s="29"/>
      <c r="H12" s="29"/>
      <c r="I12" s="29"/>
    </row>
    <row r="13" spans="1:9" ht="12.75">
      <c r="A13" s="34" t="s">
        <v>0</v>
      </c>
      <c r="B13" s="29"/>
      <c r="C13" s="97" t="str">
        <f>Форма!F8</f>
        <v>ГВС</v>
      </c>
      <c r="D13" s="97"/>
      <c r="E13" s="47">
        <f>Форма!H8</f>
        <v>3</v>
      </c>
      <c r="F13" s="38" t="str">
        <f>IF(E13=3,"Схема"," ")</f>
        <v>Схема</v>
      </c>
      <c r="G13" s="97" t="str">
        <f>Форма!J8</f>
        <v>Двухступенчатая</v>
      </c>
      <c r="H13" s="97"/>
      <c r="I13" s="29"/>
    </row>
    <row r="14" spans="1:9" ht="7.5" customHeight="1">
      <c r="A14" s="29"/>
      <c r="B14" s="29"/>
      <c r="C14" s="29"/>
      <c r="D14" s="29"/>
      <c r="E14" s="29"/>
      <c r="F14" s="29"/>
      <c r="G14" s="29"/>
      <c r="H14" s="29"/>
      <c r="I14" s="29"/>
    </row>
    <row r="15" spans="1:9" ht="12.75">
      <c r="A15" s="34" t="s">
        <v>9</v>
      </c>
      <c r="B15" s="29"/>
      <c r="C15" s="97" t="str">
        <f>Форма!G10</f>
        <v>Разборный</v>
      </c>
      <c r="D15" s="94"/>
      <c r="E15" s="29"/>
      <c r="F15" s="29"/>
      <c r="G15" s="47">
        <f>Форма!J9</f>
        <v>1</v>
      </c>
      <c r="H15" s="47" t="str">
        <f>Форма!K9</f>
        <v>гвс</v>
      </c>
      <c r="I15" s="29"/>
    </row>
    <row r="16" spans="1:9" ht="7.5" customHeight="1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12.75">
      <c r="A17" s="34" t="s">
        <v>25</v>
      </c>
      <c r="B17" s="29"/>
      <c r="C17" s="29"/>
      <c r="D17" s="40">
        <f>IF(Форма!G12="","",Форма!G12)</f>
        <v>700</v>
      </c>
      <c r="E17" s="29"/>
      <c r="F17" s="34" t="s">
        <v>26</v>
      </c>
      <c r="G17" s="29"/>
      <c r="H17" s="40" t="str">
        <f>Форма!K12</f>
        <v>0,8 Мпа</v>
      </c>
      <c r="I17" s="29"/>
    </row>
    <row r="18" spans="1:9" ht="7.5" customHeight="1">
      <c r="A18" s="29"/>
      <c r="B18" s="29"/>
      <c r="C18" s="29"/>
      <c r="D18" s="29"/>
      <c r="E18" s="29"/>
      <c r="F18" s="29" t="s">
        <v>40</v>
      </c>
      <c r="G18" s="29"/>
      <c r="H18" s="29"/>
      <c r="I18" s="29"/>
    </row>
    <row r="19" spans="1:9" ht="12.75">
      <c r="A19" s="34" t="s">
        <v>49</v>
      </c>
      <c r="B19" s="97" t="str">
        <f>Форма!F14</f>
        <v>Индивид. котельная</v>
      </c>
      <c r="C19" s="98"/>
      <c r="D19" s="98"/>
      <c r="E19" s="29"/>
      <c r="F19" s="34" t="s">
        <v>27</v>
      </c>
      <c r="G19" s="29"/>
      <c r="H19" s="40">
        <f>Форма!K14</f>
        <v>90</v>
      </c>
      <c r="I19" s="29"/>
    </row>
    <row r="20" spans="1:9" ht="12.75">
      <c r="A20" s="29"/>
      <c r="B20" s="29"/>
      <c r="C20" s="29"/>
      <c r="D20" s="29"/>
      <c r="E20" s="29"/>
      <c r="F20" s="29" t="s">
        <v>40</v>
      </c>
      <c r="G20" s="29"/>
      <c r="H20" s="29"/>
      <c r="I20" s="29"/>
    </row>
    <row r="21" spans="1:9" ht="12.75">
      <c r="A21" s="29"/>
      <c r="B21" s="29"/>
      <c r="C21" s="29"/>
      <c r="D21" s="29"/>
      <c r="E21" s="29"/>
      <c r="F21" s="29"/>
      <c r="G21" s="29"/>
      <c r="H21" s="29"/>
      <c r="I21" s="29"/>
    </row>
    <row r="22" spans="1:9" ht="18.75">
      <c r="A22" s="37" t="s">
        <v>41</v>
      </c>
      <c r="B22" s="29"/>
      <c r="C22" s="29"/>
      <c r="D22" s="29"/>
      <c r="E22" s="29"/>
      <c r="F22" s="29"/>
      <c r="G22" s="29"/>
      <c r="H22" s="29"/>
      <c r="I22" s="29"/>
    </row>
    <row r="23" spans="1:9" ht="12.7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15">
      <c r="A24" s="41" t="s">
        <v>33</v>
      </c>
      <c r="B24" s="29"/>
      <c r="C24" s="29"/>
      <c r="D24" s="29"/>
      <c r="E24" s="29"/>
      <c r="F24" s="41" t="s">
        <v>34</v>
      </c>
      <c r="G24" s="29"/>
      <c r="H24" s="29"/>
      <c r="I24" s="29"/>
    </row>
    <row r="25" spans="1:9" ht="12.75">
      <c r="A25" s="29"/>
      <c r="B25" s="29"/>
      <c r="C25" s="29"/>
      <c r="D25" s="29"/>
      <c r="E25" s="29"/>
      <c r="F25" s="29"/>
      <c r="G25" s="29"/>
      <c r="H25" s="47">
        <f>Форма!L22</f>
        <v>1</v>
      </c>
      <c r="I25" s="29"/>
    </row>
    <row r="26" spans="1:9" ht="12.75">
      <c r="A26" s="34" t="s">
        <v>8</v>
      </c>
      <c r="B26" s="29"/>
      <c r="C26" s="85" t="str">
        <f>IF(E26=4,Форма!F24,Форма!F22)</f>
        <v>пар, вода</v>
      </c>
      <c r="D26" s="85"/>
      <c r="E26" s="47">
        <f>Форма!H22</f>
        <v>4</v>
      </c>
      <c r="F26" s="34" t="s">
        <v>8</v>
      </c>
      <c r="G26" s="85" t="str">
        <f>IF(H25=4,Форма!J24,Форма!J22)</f>
        <v>Вода</v>
      </c>
      <c r="H26" s="96"/>
      <c r="I26" s="29"/>
    </row>
    <row r="27" spans="1:9" ht="7.5" customHeight="1">
      <c r="A27" s="29"/>
      <c r="B27" s="29"/>
      <c r="C27" s="29"/>
      <c r="D27" s="29"/>
      <c r="E27" s="29"/>
      <c r="F27" s="29"/>
      <c r="G27" s="29"/>
      <c r="H27" s="29"/>
      <c r="I27" s="29"/>
    </row>
    <row r="28" spans="1:9" ht="12.75">
      <c r="A28" s="29"/>
      <c r="B28" s="29"/>
      <c r="C28" s="39">
        <f>IF(OR($E$26=2,$E$26=3),"Содержание, %","")</f>
      </c>
      <c r="D28" s="42">
        <f>IF(OR($E$26=2,$E$26=3),Форма!F24,"")</f>
      </c>
      <c r="E28" s="29"/>
      <c r="F28" s="29"/>
      <c r="G28" s="39">
        <f>IF(OR($H$25=2,$H$25=3),"Содержание, %","")</f>
      </c>
      <c r="H28" s="42">
        <f>IF(OR(H25=2,H25=3),Форма!J24,"")</f>
      </c>
      <c r="I28" s="29"/>
    </row>
    <row r="29" spans="1:9" ht="7.5" customHeight="1">
      <c r="A29" s="29"/>
      <c r="B29" s="29"/>
      <c r="C29" s="29"/>
      <c r="D29" s="29"/>
      <c r="E29" s="29"/>
      <c r="F29" s="29"/>
      <c r="G29" s="29"/>
      <c r="H29" s="29"/>
      <c r="I29" s="29"/>
    </row>
    <row r="30" spans="1:9" ht="12.75">
      <c r="A30" s="34" t="s">
        <v>28</v>
      </c>
      <c r="B30" s="29"/>
      <c r="C30" s="29"/>
      <c r="D30" s="43">
        <f>IF(Форма!G26="","",Форма!G26)</f>
        <v>1</v>
      </c>
      <c r="E30" s="29"/>
      <c r="F30" s="34" t="s">
        <v>28</v>
      </c>
      <c r="G30" s="29"/>
      <c r="H30" s="43">
        <f>IF(Форма!K26="","",Форма!K26)</f>
        <v>4</v>
      </c>
      <c r="I30" s="29"/>
    </row>
    <row r="31" spans="1:9" ht="7.5" customHeight="1">
      <c r="A31" s="29"/>
      <c r="B31" s="29"/>
      <c r="C31" s="29"/>
      <c r="D31" s="29"/>
      <c r="E31" s="29"/>
      <c r="F31" s="29"/>
      <c r="G31" s="29"/>
      <c r="H31" s="29"/>
      <c r="I31" s="29"/>
    </row>
    <row r="32" spans="1:9" ht="12.75">
      <c r="A32" s="34" t="s">
        <v>29</v>
      </c>
      <c r="B32" s="29"/>
      <c r="C32" s="29"/>
      <c r="D32" s="40">
        <f>Форма!G28</f>
        <v>0</v>
      </c>
      <c r="E32" s="29"/>
      <c r="F32" s="34" t="s">
        <v>29</v>
      </c>
      <c r="G32" s="29"/>
      <c r="H32" s="40">
        <f>Форма!K28</f>
        <v>25</v>
      </c>
      <c r="I32" s="29"/>
    </row>
    <row r="33" spans="1:9" ht="7.5" customHeight="1">
      <c r="A33" s="29" t="s">
        <v>40</v>
      </c>
      <c r="B33" s="29"/>
      <c r="C33" s="29"/>
      <c r="D33" s="29"/>
      <c r="E33" s="29"/>
      <c r="F33" s="29" t="s">
        <v>40</v>
      </c>
      <c r="G33" s="29"/>
      <c r="H33" s="29"/>
      <c r="I33" s="29"/>
    </row>
    <row r="34" spans="1:9" ht="12.75">
      <c r="A34" s="34" t="s">
        <v>30</v>
      </c>
      <c r="B34" s="29"/>
      <c r="C34" s="29"/>
      <c r="D34" s="40">
        <f>Форма!G30</f>
        <v>0</v>
      </c>
      <c r="E34" s="29"/>
      <c r="F34" s="34" t="s">
        <v>30</v>
      </c>
      <c r="G34" s="29"/>
      <c r="H34" s="40">
        <f>Форма!K30</f>
        <v>80</v>
      </c>
      <c r="I34" s="29"/>
    </row>
    <row r="35" spans="1:9" ht="7.5" customHeight="1">
      <c r="A35" s="29" t="s">
        <v>40</v>
      </c>
      <c r="B35" s="29"/>
      <c r="C35" s="29"/>
      <c r="D35" s="29"/>
      <c r="E35" s="29"/>
      <c r="F35" s="29" t="s">
        <v>40</v>
      </c>
      <c r="G35" s="29"/>
      <c r="H35" s="29"/>
      <c r="I35" s="29"/>
    </row>
    <row r="36" spans="1:9" ht="12.75">
      <c r="A36" s="34" t="s">
        <v>31</v>
      </c>
      <c r="B36" s="29"/>
      <c r="C36" s="29"/>
      <c r="D36" s="40">
        <f>Форма!G32</f>
        <v>10</v>
      </c>
      <c r="E36" s="29"/>
      <c r="F36" s="34" t="s">
        <v>31</v>
      </c>
      <c r="G36" s="29"/>
      <c r="H36" s="40">
        <f>Форма!K32</f>
        <v>70</v>
      </c>
      <c r="I36" s="29"/>
    </row>
    <row r="37" spans="1:9" ht="12.75">
      <c r="A37" s="29" t="s">
        <v>40</v>
      </c>
      <c r="B37" s="29"/>
      <c r="C37" s="29"/>
      <c r="D37" s="29"/>
      <c r="E37" s="29"/>
      <c r="F37" s="29" t="s">
        <v>40</v>
      </c>
      <c r="G37" s="29"/>
      <c r="H37" s="29"/>
      <c r="I37" s="29"/>
    </row>
    <row r="38" spans="1:9" ht="12.75">
      <c r="A38" s="44" t="s">
        <v>16</v>
      </c>
      <c r="B38" s="29"/>
      <c r="C38" s="29"/>
      <c r="D38" s="29"/>
      <c r="E38" s="29"/>
      <c r="F38" s="53" t="s">
        <v>54</v>
      </c>
      <c r="G38" s="51"/>
      <c r="H38" s="52"/>
      <c r="I38" s="29"/>
    </row>
    <row r="39" spans="1:9" ht="12.75">
      <c r="A39" s="29"/>
      <c r="B39" s="29"/>
      <c r="C39" s="29"/>
      <c r="D39" s="29"/>
      <c r="E39" s="29"/>
      <c r="F39" s="86" t="str">
        <f>Форма!C42</f>
        <v> </v>
      </c>
      <c r="G39" s="87"/>
      <c r="H39" s="88"/>
      <c r="I39" s="29"/>
    </row>
    <row r="40" spans="1:9" ht="12.75">
      <c r="A40" s="34" t="str">
        <f>Форма!D36</f>
        <v>Расход, м3/час</v>
      </c>
      <c r="B40" s="29"/>
      <c r="C40" s="29"/>
      <c r="D40" s="42">
        <f>Форма!G36</f>
        <v>1</v>
      </c>
      <c r="E40" s="29"/>
      <c r="F40" s="89"/>
      <c r="G40" s="87"/>
      <c r="H40" s="88"/>
      <c r="I40" s="29"/>
    </row>
    <row r="41" spans="1:9" ht="7.5" customHeight="1">
      <c r="A41" s="29"/>
      <c r="B41" s="29"/>
      <c r="C41" s="29"/>
      <c r="D41" s="29"/>
      <c r="E41" s="29"/>
      <c r="F41" s="89"/>
      <c r="G41" s="87"/>
      <c r="H41" s="88"/>
      <c r="I41" s="29"/>
    </row>
    <row r="42" spans="1:9" ht="12.75">
      <c r="A42" s="34" t="str">
        <f>Форма!D38</f>
        <v>Температура, °С</v>
      </c>
      <c r="B42" s="29"/>
      <c r="C42" s="29"/>
      <c r="D42" s="42">
        <f>Форма!G38</f>
        <v>80</v>
      </c>
      <c r="E42" s="29"/>
      <c r="F42" s="89"/>
      <c r="G42" s="87"/>
      <c r="H42" s="88"/>
      <c r="I42" s="29"/>
    </row>
    <row r="43" spans="1:9" ht="12.75">
      <c r="A43" s="29"/>
      <c r="B43" s="29"/>
      <c r="C43" s="29"/>
      <c r="D43" s="29"/>
      <c r="E43" s="29"/>
      <c r="F43" s="89"/>
      <c r="G43" s="87"/>
      <c r="H43" s="88"/>
      <c r="I43" s="29"/>
    </row>
    <row r="44" spans="1:9" ht="12.75">
      <c r="A44" s="29"/>
      <c r="B44" s="29"/>
      <c r="C44" s="29"/>
      <c r="D44" s="29"/>
      <c r="E44" s="29"/>
      <c r="F44" s="90"/>
      <c r="G44" s="91"/>
      <c r="H44" s="92"/>
      <c r="I44" s="29"/>
    </row>
    <row r="45" spans="1:9" ht="18.75">
      <c r="A45" s="37" t="s">
        <v>12</v>
      </c>
      <c r="B45" s="29"/>
      <c r="C45" s="29"/>
      <c r="D45" s="29"/>
      <c r="E45" s="29"/>
      <c r="F45" s="15"/>
      <c r="G45" s="15"/>
      <c r="H45" s="15"/>
      <c r="I45" s="29"/>
    </row>
    <row r="46" spans="1:9" ht="10.5" customHeight="1">
      <c r="A46" s="37"/>
      <c r="B46" s="29"/>
      <c r="C46" s="29"/>
      <c r="D46" s="29"/>
      <c r="E46" s="29"/>
      <c r="F46" s="29"/>
      <c r="G46" s="29"/>
      <c r="H46" s="29"/>
      <c r="I46" s="29"/>
    </row>
    <row r="47" spans="1:9" ht="12.75">
      <c r="A47" s="34" t="s">
        <v>15</v>
      </c>
      <c r="B47" s="29"/>
      <c r="D47" s="95" t="str">
        <f>Форма!E48</f>
        <v>ЗАО "Автоматика"</v>
      </c>
      <c r="E47" s="95"/>
      <c r="F47" s="95"/>
      <c r="G47" s="95"/>
      <c r="H47" s="95"/>
      <c r="I47" s="29"/>
    </row>
    <row r="48" spans="1:9" ht="7.5" customHeight="1">
      <c r="A48" s="34"/>
      <c r="B48" s="29"/>
      <c r="C48" s="29"/>
      <c r="D48" s="29"/>
      <c r="E48" s="29"/>
      <c r="F48" s="29"/>
      <c r="G48" s="29"/>
      <c r="H48" s="29"/>
      <c r="I48" s="29"/>
    </row>
    <row r="49" spans="1:9" ht="12.75">
      <c r="A49" s="34" t="s">
        <v>13</v>
      </c>
      <c r="B49" s="85" t="str">
        <f>Форма!J46</f>
        <v>Уфа</v>
      </c>
      <c r="C49" s="85"/>
      <c r="D49" s="85"/>
      <c r="E49" s="29"/>
      <c r="F49" s="34" t="s">
        <v>17</v>
      </c>
      <c r="G49" s="85" t="str">
        <f>Форма!J48</f>
        <v> </v>
      </c>
      <c r="H49" s="85"/>
      <c r="I49" s="29"/>
    </row>
    <row r="50" spans="1:9" ht="7.5" customHeight="1">
      <c r="A50" s="34"/>
      <c r="B50" s="29"/>
      <c r="C50" s="29"/>
      <c r="D50" s="29"/>
      <c r="E50" s="29"/>
      <c r="F50" s="34"/>
      <c r="G50" s="29"/>
      <c r="H50" s="29"/>
      <c r="I50" s="29"/>
    </row>
    <row r="51" spans="1:9" ht="12.75">
      <c r="A51" s="34" t="s">
        <v>14</v>
      </c>
      <c r="B51" s="29"/>
      <c r="C51" s="85" t="str">
        <f>Форма!F50</f>
        <v> </v>
      </c>
      <c r="D51" s="85"/>
      <c r="E51" s="29"/>
      <c r="F51" s="34" t="s">
        <v>35</v>
      </c>
      <c r="G51" s="85" t="str">
        <f>Форма!J50</f>
        <v>avtomatika-snab@mail.ru</v>
      </c>
      <c r="H51" s="85"/>
      <c r="I51" s="29"/>
    </row>
    <row r="52" spans="1:9" ht="12.75">
      <c r="A52" s="34"/>
      <c r="B52" s="29"/>
      <c r="C52" s="29"/>
      <c r="D52" s="29"/>
      <c r="E52" s="29"/>
      <c r="F52" s="34"/>
      <c r="G52" s="29"/>
      <c r="H52" s="29"/>
      <c r="I52" s="29"/>
    </row>
    <row r="53" spans="1:9" ht="12.75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5.75">
      <c r="A54" s="93" t="s">
        <v>48</v>
      </c>
      <c r="B54" s="94"/>
      <c r="C54" s="94"/>
      <c r="D54" s="94"/>
      <c r="E54" s="94"/>
      <c r="F54" s="94"/>
      <c r="G54" s="94"/>
      <c r="H54" s="94"/>
      <c r="I54" s="29"/>
    </row>
    <row r="55" spans="1:9" ht="15.75">
      <c r="A55" s="29"/>
      <c r="B55" s="29"/>
      <c r="C55" s="29"/>
      <c r="D55" s="29"/>
      <c r="E55" s="29"/>
      <c r="F55" s="45" t="s">
        <v>44</v>
      </c>
      <c r="G55" s="29"/>
      <c r="H55" s="46" t="s">
        <v>45</v>
      </c>
      <c r="I55" s="29"/>
    </row>
    <row r="56" spans="1:9" ht="12.75">
      <c r="A56" s="29"/>
      <c r="B56" s="29"/>
      <c r="C56" s="29"/>
      <c r="D56" s="29"/>
      <c r="E56" s="29"/>
      <c r="F56" s="46" t="s">
        <v>35</v>
      </c>
      <c r="G56" s="29"/>
      <c r="H56" s="46" t="s">
        <v>43</v>
      </c>
      <c r="I56" s="29"/>
    </row>
    <row r="57" spans="1:9" ht="12.75">
      <c r="A57" s="29"/>
      <c r="B57" s="29"/>
      <c r="C57" s="29"/>
      <c r="D57" s="29"/>
      <c r="E57" s="29"/>
      <c r="F57" s="29"/>
      <c r="G57" s="29"/>
      <c r="H57" s="29"/>
      <c r="I57" s="29"/>
    </row>
    <row r="58" spans="1:8" ht="12.75">
      <c r="A58" s="30"/>
      <c r="B58" s="30"/>
      <c r="C58" s="30"/>
      <c r="D58" s="30"/>
      <c r="E58" s="30"/>
      <c r="F58" s="30"/>
      <c r="G58" s="30"/>
      <c r="H58" s="30"/>
    </row>
    <row r="59" spans="1:8" ht="12.75">
      <c r="A59" s="30"/>
      <c r="B59" s="30"/>
      <c r="C59" s="30"/>
      <c r="D59" s="30"/>
      <c r="E59" s="30"/>
      <c r="F59" s="30"/>
      <c r="G59" s="30"/>
      <c r="H59" s="30"/>
    </row>
    <row r="60" spans="1:8" ht="12.75">
      <c r="A60" s="30"/>
      <c r="B60" s="30"/>
      <c r="C60" s="30"/>
      <c r="D60" s="30"/>
      <c r="E60" s="30"/>
      <c r="F60" s="30"/>
      <c r="G60" s="30"/>
      <c r="H60" s="30"/>
    </row>
    <row r="61" spans="1:8" ht="12.75">
      <c r="A61" s="30"/>
      <c r="B61" s="30"/>
      <c r="C61" s="30"/>
      <c r="D61" s="30"/>
      <c r="E61" s="30"/>
      <c r="F61" s="30"/>
      <c r="G61" s="30"/>
      <c r="H61" s="30"/>
    </row>
    <row r="62" spans="1:8" ht="12.75">
      <c r="A62" s="30"/>
      <c r="B62" s="30"/>
      <c r="C62" s="30"/>
      <c r="D62" s="30"/>
      <c r="E62" s="30"/>
      <c r="F62" s="30"/>
      <c r="G62" s="30"/>
      <c r="H62" s="30"/>
    </row>
    <row r="63" spans="1:8" ht="12.75">
      <c r="A63" s="30"/>
      <c r="B63" s="30"/>
      <c r="C63" s="30"/>
      <c r="D63" s="30"/>
      <c r="E63" s="30"/>
      <c r="F63" s="30"/>
      <c r="G63" s="30"/>
      <c r="H63" s="30"/>
    </row>
    <row r="64" spans="1:8" ht="12.75">
      <c r="A64" s="30"/>
      <c r="B64" s="30"/>
      <c r="C64" s="30"/>
      <c r="D64" s="30"/>
      <c r="E64" s="30"/>
      <c r="F64" s="30"/>
      <c r="G64" s="30"/>
      <c r="H64" s="30"/>
    </row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  <row r="101" s="30" customFormat="1" ht="12.75"/>
    <row r="102" s="30" customFormat="1" ht="12.75"/>
    <row r="103" s="30" customFormat="1" ht="12.75"/>
    <row r="104" s="30" customFormat="1" ht="12.75"/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  <row r="120" s="30" customFormat="1" ht="12.75"/>
    <row r="121" s="30" customFormat="1" ht="12.75"/>
    <row r="122" s="30" customFormat="1" ht="12.75"/>
    <row r="123" s="30" customFormat="1" ht="12.75"/>
    <row r="124" s="30" customFormat="1" ht="12.75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  <row r="135" s="30" customFormat="1" ht="12.75"/>
    <row r="136" s="30" customFormat="1" ht="12.75"/>
    <row r="137" s="30" customFormat="1" ht="12.75"/>
    <row r="138" s="30" customFormat="1" ht="12.75"/>
    <row r="139" s="30" customFormat="1" ht="12.75"/>
    <row r="140" s="30" customFormat="1" ht="12.75"/>
    <row r="141" s="30" customFormat="1" ht="12.75"/>
    <row r="142" s="30" customFormat="1" ht="12.75"/>
    <row r="143" s="30" customFormat="1" ht="12.75"/>
    <row r="144" s="30" customFormat="1" ht="12.75"/>
    <row r="145" s="30" customFormat="1" ht="12.75"/>
    <row r="146" s="30" customFormat="1" ht="12.75"/>
    <row r="147" s="30" customFormat="1" ht="12.75"/>
    <row r="148" s="30" customFormat="1" ht="12.75"/>
    <row r="149" s="30" customFormat="1" ht="12.75"/>
  </sheetData>
  <sheetProtection password="C48D" sheet="1" objects="1" scenarios="1" selectLockedCells="1" selectUnlockedCells="1"/>
  <mergeCells count="13">
    <mergeCell ref="G26:H26"/>
    <mergeCell ref="C13:D13"/>
    <mergeCell ref="G13:H13"/>
    <mergeCell ref="C15:D15"/>
    <mergeCell ref="C26:D26"/>
    <mergeCell ref="B19:D19"/>
    <mergeCell ref="G49:H49"/>
    <mergeCell ref="G51:H51"/>
    <mergeCell ref="F39:H44"/>
    <mergeCell ref="A54:H54"/>
    <mergeCell ref="B49:D49"/>
    <mergeCell ref="C51:D51"/>
    <mergeCell ref="D47:H47"/>
  </mergeCells>
  <conditionalFormatting sqref="G13:H13">
    <cfRule type="expression" priority="1" dxfId="17" stopIfTrue="1">
      <formula>$E$13&lt;&gt;3</formula>
    </cfRule>
  </conditionalFormatting>
  <conditionalFormatting sqref="A38 A40 A42">
    <cfRule type="expression" priority="2" dxfId="17" stopIfTrue="1">
      <formula>$G$15&lt;&gt;1</formula>
    </cfRule>
  </conditionalFormatting>
  <conditionalFormatting sqref="D40 D42">
    <cfRule type="expression" priority="3" dxfId="18" stopIfTrue="1">
      <formula>$G$15&lt;&gt;1</formula>
    </cfRule>
  </conditionalFormatting>
  <conditionalFormatting sqref="F13">
    <cfRule type="expression" priority="4" dxfId="17" stopIfTrue="1">
      <formula>$E$13&lt;=2</formula>
    </cfRule>
  </conditionalFormatting>
  <conditionalFormatting sqref="H28">
    <cfRule type="expression" priority="5" dxfId="18" stopIfTrue="1">
      <formula>OR($H$25&lt;2,$H$25&gt;3)</formula>
    </cfRule>
  </conditionalFormatting>
  <conditionalFormatting sqref="D28">
    <cfRule type="expression" priority="6" dxfId="18" stopIfTrue="1">
      <formula>OR($E$26&lt;2,$E$26&gt;3)</formula>
    </cfRule>
  </conditionalFormatting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Anywhere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YSemenov</dc:creator>
  <cp:keywords/>
  <dc:description/>
  <cp:lastModifiedBy>Снабжение</cp:lastModifiedBy>
  <cp:lastPrinted>2014-12-22T10:56:16Z</cp:lastPrinted>
  <dcterms:created xsi:type="dcterms:W3CDTF">2008-07-30T07:17:59Z</dcterms:created>
  <dcterms:modified xsi:type="dcterms:W3CDTF">2016-08-25T10:11:59Z</dcterms:modified>
  <cp:category/>
  <cp:version/>
  <cp:contentType/>
  <cp:contentStatus/>
</cp:coreProperties>
</file>